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oba\sport\rugger\"/>
    </mc:Choice>
  </mc:AlternateContent>
  <xr:revisionPtr revIDLastSave="0" documentId="13_ncr:1_{C6C2B4C3-E098-4C8B-84C3-E05DBD313419}" xr6:coauthVersionLast="43" xr6:coauthVersionMax="43" xr10:uidLastSave="{00000000-0000-0000-0000-000000000000}"/>
  <bookViews>
    <workbookView xWindow="-120" yWindow="-120" windowWidth="24510" windowHeight="15990" xr2:uid="{00000000-000D-0000-FFFF-FFFF00000000}"/>
  </bookViews>
  <sheets>
    <sheet name="Colchester R.G.S." sheetId="2" r:id="rId1"/>
  </sheets>
  <definedNames>
    <definedName name="_xlnm._FilterDatabase" localSheetId="0" hidden="1">'Colchester R.G.S.'!$B$14:$I$97</definedName>
    <definedName name="allgam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2" l="1"/>
  <c r="J11" i="2"/>
  <c r="J10" i="2"/>
  <c r="J9" i="2"/>
  <c r="J8" i="2"/>
  <c r="J7" i="2"/>
  <c r="J6" i="2"/>
  <c r="I12" i="2"/>
  <c r="I11" i="2"/>
  <c r="I10" i="2"/>
  <c r="I9" i="2"/>
  <c r="I8" i="2"/>
  <c r="I7" i="2"/>
  <c r="I6" i="2"/>
  <c r="H8" i="2"/>
  <c r="G8" i="2"/>
  <c r="E8" i="2"/>
  <c r="H12" i="2"/>
  <c r="H11" i="2"/>
  <c r="H10" i="2"/>
  <c r="H9" i="2"/>
  <c r="H7" i="2"/>
  <c r="G12" i="2"/>
  <c r="G11" i="2"/>
  <c r="G10" i="2"/>
  <c r="G9" i="2"/>
  <c r="G7" i="2"/>
  <c r="H6" i="2"/>
  <c r="G6" i="2"/>
  <c r="E12" i="2"/>
  <c r="E11" i="2"/>
  <c r="E10" i="2"/>
  <c r="E9" i="2"/>
  <c r="E7" i="2"/>
  <c r="E6" i="2"/>
  <c r="F9" i="2" l="1"/>
  <c r="F6" i="2"/>
  <c r="F7" i="2"/>
  <c r="F12" i="2"/>
  <c r="F11" i="2"/>
  <c r="F10" i="2"/>
  <c r="F8" i="2"/>
</calcChain>
</file>

<file path=xl/sharedStrings.xml><?xml version="1.0" encoding="utf-8"?>
<sst xmlns="http://schemas.openxmlformats.org/spreadsheetml/2006/main" count="1068" uniqueCount="26">
  <si>
    <t>ACYR</t>
  </si>
  <si>
    <t>N°</t>
  </si>
  <si>
    <t>TEAM</t>
  </si>
  <si>
    <t>VENUE</t>
  </si>
  <si>
    <t>RESULT</t>
  </si>
  <si>
    <t>FOR</t>
  </si>
  <si>
    <t>AGAINST</t>
  </si>
  <si>
    <t>1st XV</t>
  </si>
  <si>
    <t>H</t>
  </si>
  <si>
    <t>WON</t>
  </si>
  <si>
    <t>A</t>
  </si>
  <si>
    <t>Colts</t>
  </si>
  <si>
    <t>LOST</t>
  </si>
  <si>
    <t>3rd XV</t>
  </si>
  <si>
    <t>DRAWN</t>
  </si>
  <si>
    <t>U14s</t>
  </si>
  <si>
    <t>U13s</t>
  </si>
  <si>
    <t>U12s</t>
  </si>
  <si>
    <t>2nd XV</t>
  </si>
  <si>
    <t>?</t>
  </si>
  <si>
    <t>No records available for 1959 and 1976, or after 1977 save for those shown.</t>
  </si>
  <si>
    <t>STATS</t>
  </si>
  <si>
    <t>MATCHES WON</t>
  </si>
  <si>
    <t>%</t>
  </si>
  <si>
    <t>POINTS</t>
  </si>
  <si>
    <t>"Janus" records of W.H.S. rugby matches v Colchester R.G.S.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</si>
</sst>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inden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 indent="1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left" vertical="center" indent="1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403C-467E-4DEC-8FFB-3424100E54A1}">
  <dimension ref="B2:J98"/>
  <sheetViews>
    <sheetView showGridLines="0" tabSelected="1" topLeftCell="A83" workbookViewId="0">
      <selection activeCell="J92" sqref="J92"/>
    </sheetView>
  </sheetViews>
  <sheetFormatPr defaultRowHeight="15" x14ac:dyDescent="0.25"/>
  <cols>
    <col min="1" max="1" width="9.140625" style="13"/>
    <col min="2" max="2" width="11.140625" style="20" customWidth="1"/>
    <col min="3" max="3" width="7" style="20" customWidth="1"/>
    <col min="4" max="4" width="19" style="30" customWidth="1"/>
    <col min="5" max="5" width="9.7109375" style="20" customWidth="1"/>
    <col min="6" max="6" width="14.42578125" style="20" customWidth="1"/>
    <col min="7" max="7" width="10.7109375" style="20" customWidth="1"/>
    <col min="8" max="8" width="15.28515625" style="20" customWidth="1"/>
    <col min="9" max="9" width="9.140625" style="13"/>
    <col min="10" max="10" width="13" style="13" customWidth="1"/>
    <col min="11" max="16384" width="9.140625" style="13"/>
  </cols>
  <sheetData>
    <row r="2" spans="2:10" ht="23.25" x14ac:dyDescent="0.25">
      <c r="B2" s="47" t="s">
        <v>25</v>
      </c>
      <c r="C2" s="47"/>
      <c r="D2" s="47"/>
      <c r="E2" s="47"/>
      <c r="F2" s="47"/>
      <c r="G2" s="47"/>
      <c r="H2" s="47"/>
      <c r="I2" s="47"/>
      <c r="J2" s="47"/>
    </row>
    <row r="3" spans="2:10" ht="24" thickBot="1" x14ac:dyDescent="0.3">
      <c r="B3" s="48" t="s">
        <v>20</v>
      </c>
      <c r="C3" s="48"/>
      <c r="D3" s="48"/>
      <c r="E3" s="48"/>
      <c r="F3" s="48"/>
      <c r="G3" s="48"/>
      <c r="H3" s="48"/>
      <c r="I3" s="48"/>
      <c r="J3" s="48"/>
    </row>
    <row r="4" spans="2:10" ht="19.5" thickTop="1" x14ac:dyDescent="0.25">
      <c r="B4" s="41" t="s">
        <v>21</v>
      </c>
      <c r="C4" s="42"/>
      <c r="D4" s="31"/>
      <c r="E4" s="35" t="s">
        <v>22</v>
      </c>
      <c r="F4" s="35"/>
      <c r="G4" s="22"/>
      <c r="H4" s="22"/>
      <c r="I4" s="36" t="s">
        <v>24</v>
      </c>
      <c r="J4" s="37"/>
    </row>
    <row r="5" spans="2:10" ht="18.75" x14ac:dyDescent="0.25">
      <c r="B5" s="43"/>
      <c r="C5" s="44"/>
      <c r="D5" s="38" t="s">
        <v>2</v>
      </c>
      <c r="E5" s="39" t="s">
        <v>1</v>
      </c>
      <c r="F5" s="39" t="s">
        <v>23</v>
      </c>
      <c r="G5" s="39" t="s">
        <v>14</v>
      </c>
      <c r="H5" s="39" t="s">
        <v>12</v>
      </c>
      <c r="I5" s="39" t="s">
        <v>5</v>
      </c>
      <c r="J5" s="40" t="s">
        <v>6</v>
      </c>
    </row>
    <row r="6" spans="2:10" ht="18.75" x14ac:dyDescent="0.25">
      <c r="B6" s="43"/>
      <c r="C6" s="44"/>
      <c r="D6" s="28" t="s">
        <v>7</v>
      </c>
      <c r="E6" s="16">
        <f>COUNTIFS($D$15:$D$97,"1st XV",$F$15:$F$97,"WON")</f>
        <v>10</v>
      </c>
      <c r="F6" s="33">
        <f>SUM(E6/(E6+G6+H6))*100</f>
        <v>55.555555555555557</v>
      </c>
      <c r="G6" s="16">
        <f>COUNTIFS($D$15:$D$97,"1st XV",$F$15:$F$97,"DRAWN")</f>
        <v>1</v>
      </c>
      <c r="H6" s="16">
        <f>COUNTIFS($D$15:$D$97,"1st XV",$F$15:$F$97,"LOST")</f>
        <v>7</v>
      </c>
      <c r="I6" s="16">
        <f>SUMIF($D$15:$D$97,"1st XV",$G$15:$G$97)</f>
        <v>309</v>
      </c>
      <c r="J6" s="17">
        <f>SUMIF($D$15:$D$97,"1st XV",$H$15:$H$97)</f>
        <v>182</v>
      </c>
    </row>
    <row r="7" spans="2:10" ht="18.75" x14ac:dyDescent="0.25">
      <c r="B7" s="43"/>
      <c r="C7" s="44"/>
      <c r="D7" s="28" t="s">
        <v>18</v>
      </c>
      <c r="E7" s="16">
        <f>COUNTIFS($D$15:$D$97,"2nd XV",$F$15:$F$97,"WON")</f>
        <v>8</v>
      </c>
      <c r="F7" s="33">
        <f t="shared" ref="F7:F12" si="0">SUM(E7/(E7+G7+H7))*100</f>
        <v>57.142857142857139</v>
      </c>
      <c r="G7" s="16">
        <f>COUNTIFS($D$15:$D$97,"2nd XV",$F$15:$F$97,"DRAWN")</f>
        <v>0</v>
      </c>
      <c r="H7" s="16">
        <f>COUNTIFS($D$15:$D$97,"2nd XV",$F$15:$F$97,"LOST")</f>
        <v>6</v>
      </c>
      <c r="I7" s="16">
        <f>SUMIF($D$15:$D$97,"2nd XV",$G$15:$G$97)</f>
        <v>211</v>
      </c>
      <c r="J7" s="17">
        <f>SUMIF($D$15:$D$97,"2nd XV",$H$15:$H$97)</f>
        <v>87</v>
      </c>
    </row>
    <row r="8" spans="2:10" ht="18.75" x14ac:dyDescent="0.25">
      <c r="B8" s="43"/>
      <c r="C8" s="44"/>
      <c r="D8" s="28" t="s">
        <v>13</v>
      </c>
      <c r="E8" s="16">
        <f>COUNTIFS($D$15:$D$97,"3rd XV",$F$15:$F$97,"WON")</f>
        <v>0</v>
      </c>
      <c r="F8" s="33">
        <f t="shared" si="0"/>
        <v>0</v>
      </c>
      <c r="G8" s="16">
        <f>COUNTIFS($D$15:$D$97,"3rd XV",$F$15:$F$97,"DRAWN")</f>
        <v>2</v>
      </c>
      <c r="H8" s="16">
        <f>COUNTIFS($D$15:$D$97,"3rd XV",$F$15:$F$97,"LOST")</f>
        <v>2</v>
      </c>
      <c r="I8" s="16">
        <f>SUMIF($D$15:$D$97,"3rd XV",$G$15:$G$97)</f>
        <v>18</v>
      </c>
      <c r="J8" s="17">
        <f>SUMIF($D$15:$D$97,"3rd XV",$H$15:$H$97)</f>
        <v>48</v>
      </c>
    </row>
    <row r="9" spans="2:10" ht="18.75" x14ac:dyDescent="0.25">
      <c r="B9" s="43"/>
      <c r="C9" s="44"/>
      <c r="D9" s="28" t="s">
        <v>11</v>
      </c>
      <c r="E9" s="16">
        <f>COUNTIFS($D$15:$D$97,"Colts",$F$15:$F$97,"WON")</f>
        <v>14</v>
      </c>
      <c r="F9" s="33">
        <f t="shared" si="0"/>
        <v>77.777777777777786</v>
      </c>
      <c r="G9" s="16">
        <f>COUNTIFS($D$15:$D$97,"Colts",$F$15:$F$97,"DRAWN")</f>
        <v>0</v>
      </c>
      <c r="H9" s="16">
        <f>COUNTIFS($D$15:$D$97,"Colts",$F$15:$F$97,"LOST")</f>
        <v>4</v>
      </c>
      <c r="I9" s="16">
        <f>SUMIF($D$15:$D$97,"Colts",$G$15:$G$97)</f>
        <v>303</v>
      </c>
      <c r="J9" s="17">
        <f>SUMIF($D$15:$D$97,"Colts",$H$15:$H$97)</f>
        <v>106</v>
      </c>
    </row>
    <row r="10" spans="2:10" ht="18.75" x14ac:dyDescent="0.25">
      <c r="B10" s="43"/>
      <c r="C10" s="44"/>
      <c r="D10" s="28" t="s">
        <v>15</v>
      </c>
      <c r="E10" s="16">
        <f>COUNTIFS($D$15:$D$97,"U14s",$F$15:$F$97,"WON")</f>
        <v>13</v>
      </c>
      <c r="F10" s="33">
        <f t="shared" si="0"/>
        <v>68.421052631578945</v>
      </c>
      <c r="G10" s="16">
        <f>COUNTIFS($D$15:$D$97,"U14s",$F$15:$F$97,"DRAWN")</f>
        <v>2</v>
      </c>
      <c r="H10" s="16">
        <f>COUNTIFS($D$15:$D$97,"U14s",$F$15:$F$97,"LOST")</f>
        <v>4</v>
      </c>
      <c r="I10" s="16">
        <f>SUMIF($D$15:$D$97,"U14s",$G$15:$G$97)</f>
        <v>367</v>
      </c>
      <c r="J10" s="17">
        <f>SUMIF($D$15:$D$97,"U14s",$H$15:$H$97)</f>
        <v>148</v>
      </c>
    </row>
    <row r="11" spans="2:10" ht="18.75" x14ac:dyDescent="0.25">
      <c r="B11" s="43"/>
      <c r="C11" s="44"/>
      <c r="D11" s="28" t="s">
        <v>16</v>
      </c>
      <c r="E11" s="16">
        <f>COUNTIFS($D$15:$D$97,"U13s",$F$15:$F$97,"WON")</f>
        <v>4</v>
      </c>
      <c r="F11" s="33">
        <f t="shared" si="0"/>
        <v>66.666666666666657</v>
      </c>
      <c r="G11" s="16">
        <f>COUNTIFS($D$15:$D$97,"U13s",$F$15:$F$97,"DRAWN")</f>
        <v>0</v>
      </c>
      <c r="H11" s="16">
        <f>COUNTIFS($D$15:$D$97,"U13s",$F$15:$F$97,"LOST")</f>
        <v>2</v>
      </c>
      <c r="I11" s="16">
        <f>SUMIF($D$15:$D$97,"U13s",$G$15:$G$97)</f>
        <v>187</v>
      </c>
      <c r="J11" s="17">
        <f>SUMIF($D$15:$D$97,"U13s",$H$15:$H$97)</f>
        <v>47</v>
      </c>
    </row>
    <row r="12" spans="2:10" ht="19.5" thickBot="1" x14ac:dyDescent="0.3">
      <c r="B12" s="45"/>
      <c r="C12" s="46"/>
      <c r="D12" s="29" t="s">
        <v>17</v>
      </c>
      <c r="E12" s="18">
        <f>COUNTIFS($D$15:$D$97,"U12s",$F$15:$F$97,"WON")</f>
        <v>4</v>
      </c>
      <c r="F12" s="34">
        <f t="shared" si="0"/>
        <v>100</v>
      </c>
      <c r="G12" s="18">
        <f>COUNTIFS($D$15:$D$97,"U12s",$F$15:$F$97,"DRAWN")</f>
        <v>0</v>
      </c>
      <c r="H12" s="18">
        <f>COUNTIFS($D$15:$D$97,"U12s",$F$15:$F$97,"LOST")</f>
        <v>0</v>
      </c>
      <c r="I12" s="18">
        <f>SUMIF($D$15:$D$97,"U12s",$G$15:$G$97)</f>
        <v>143</v>
      </c>
      <c r="J12" s="19">
        <f>SUMIF($D$15:$D$97,"U12s",$H$15:$H$97)</f>
        <v>10</v>
      </c>
    </row>
    <row r="13" spans="2:10" ht="16.5" thickTop="1" thickBot="1" x14ac:dyDescent="0.3"/>
    <row r="14" spans="2:10" ht="19.5" thickTop="1" x14ac:dyDescent="0.25">
      <c r="B14" s="21" t="s">
        <v>0</v>
      </c>
      <c r="C14" s="22" t="s">
        <v>1</v>
      </c>
      <c r="D14" s="31" t="s">
        <v>2</v>
      </c>
      <c r="E14" s="22" t="s">
        <v>3</v>
      </c>
      <c r="F14" s="22" t="s">
        <v>4</v>
      </c>
      <c r="G14" s="22" t="s">
        <v>5</v>
      </c>
      <c r="H14" s="23" t="s">
        <v>6</v>
      </c>
    </row>
    <row r="15" spans="2:10" customFormat="1" ht="18.75" x14ac:dyDescent="0.3">
      <c r="B15" s="1">
        <v>8081</v>
      </c>
      <c r="C15" s="2">
        <v>1</v>
      </c>
      <c r="D15" s="3" t="s">
        <v>11</v>
      </c>
      <c r="E15" s="2" t="s">
        <v>8</v>
      </c>
      <c r="F15" s="2" t="s">
        <v>9</v>
      </c>
      <c r="G15" s="2">
        <v>30</v>
      </c>
      <c r="H15" s="4">
        <v>7</v>
      </c>
    </row>
    <row r="16" spans="2:10" customFormat="1" ht="18.75" x14ac:dyDescent="0.3">
      <c r="B16" s="5">
        <v>7677</v>
      </c>
      <c r="C16" s="6">
        <v>1</v>
      </c>
      <c r="D16" s="7" t="s">
        <v>7</v>
      </c>
      <c r="E16" s="6" t="s">
        <v>10</v>
      </c>
      <c r="F16" s="6" t="s">
        <v>12</v>
      </c>
      <c r="G16" s="6">
        <v>16</v>
      </c>
      <c r="H16" s="8">
        <v>17</v>
      </c>
    </row>
    <row r="17" spans="2:8" customFormat="1" ht="18.75" x14ac:dyDescent="0.3">
      <c r="B17" s="5">
        <v>7677</v>
      </c>
      <c r="C17" s="6">
        <v>1</v>
      </c>
      <c r="D17" s="7" t="s">
        <v>18</v>
      </c>
      <c r="E17" s="6" t="s">
        <v>8</v>
      </c>
      <c r="F17" s="6" t="s">
        <v>9</v>
      </c>
      <c r="G17" s="6">
        <v>26</v>
      </c>
      <c r="H17" s="8">
        <v>3</v>
      </c>
    </row>
    <row r="18" spans="2:8" customFormat="1" ht="18.75" x14ac:dyDescent="0.3">
      <c r="B18" s="5">
        <v>7677</v>
      </c>
      <c r="C18" s="6">
        <v>2</v>
      </c>
      <c r="D18" s="7" t="s">
        <v>15</v>
      </c>
      <c r="E18" s="6"/>
      <c r="F18" s="6" t="s">
        <v>12</v>
      </c>
      <c r="G18" s="6"/>
      <c r="H18" s="8"/>
    </row>
    <row r="19" spans="2:8" customFormat="1" ht="18.75" x14ac:dyDescent="0.3">
      <c r="B19" s="1">
        <v>7475</v>
      </c>
      <c r="C19" s="2">
        <v>1</v>
      </c>
      <c r="D19" s="3" t="s">
        <v>7</v>
      </c>
      <c r="E19" s="2" t="s">
        <v>10</v>
      </c>
      <c r="F19" s="2" t="s">
        <v>12</v>
      </c>
      <c r="G19" s="2">
        <v>12</v>
      </c>
      <c r="H19" s="4">
        <v>16</v>
      </c>
    </row>
    <row r="20" spans="2:8" customFormat="1" ht="18.75" x14ac:dyDescent="0.3">
      <c r="B20" s="1">
        <v>7475</v>
      </c>
      <c r="C20" s="2">
        <v>2</v>
      </c>
      <c r="D20" s="3" t="s">
        <v>18</v>
      </c>
      <c r="E20" s="2"/>
      <c r="F20" s="2" t="s">
        <v>9</v>
      </c>
      <c r="G20" s="2">
        <v>24</v>
      </c>
      <c r="H20" s="4">
        <v>9</v>
      </c>
    </row>
    <row r="21" spans="2:8" ht="18.75" x14ac:dyDescent="0.25">
      <c r="B21" s="24">
        <v>7475</v>
      </c>
      <c r="C21" s="14">
        <v>2</v>
      </c>
      <c r="D21" s="28" t="s">
        <v>17</v>
      </c>
      <c r="E21" s="14" t="s">
        <v>8</v>
      </c>
      <c r="F21" s="14" t="s">
        <v>9</v>
      </c>
      <c r="G21" s="14">
        <v>28</v>
      </c>
      <c r="H21" s="15">
        <v>0</v>
      </c>
    </row>
    <row r="22" spans="2:8" customFormat="1" ht="18.75" x14ac:dyDescent="0.3">
      <c r="B22" s="1">
        <v>7475</v>
      </c>
      <c r="C22" s="2">
        <v>7</v>
      </c>
      <c r="D22" s="3" t="s">
        <v>16</v>
      </c>
      <c r="E22" s="2" t="s">
        <v>8</v>
      </c>
      <c r="F22" s="2" t="s">
        <v>9</v>
      </c>
      <c r="G22" s="2">
        <v>44</v>
      </c>
      <c r="H22" s="4">
        <v>0</v>
      </c>
    </row>
    <row r="23" spans="2:8" customFormat="1" ht="18.75" x14ac:dyDescent="0.3">
      <c r="B23" s="1">
        <v>7475</v>
      </c>
      <c r="C23" s="2">
        <v>1</v>
      </c>
      <c r="D23" s="3" t="s">
        <v>15</v>
      </c>
      <c r="E23" s="2" t="s">
        <v>10</v>
      </c>
      <c r="F23" s="2" t="s">
        <v>9</v>
      </c>
      <c r="G23" s="2">
        <v>32</v>
      </c>
      <c r="H23" s="4">
        <v>9</v>
      </c>
    </row>
    <row r="24" spans="2:8" customFormat="1" ht="18.75" x14ac:dyDescent="0.3">
      <c r="B24" s="1">
        <v>7475</v>
      </c>
      <c r="C24" s="2">
        <v>7</v>
      </c>
      <c r="D24" s="3" t="s">
        <v>15</v>
      </c>
      <c r="E24" s="2" t="s">
        <v>8</v>
      </c>
      <c r="F24" s="2" t="s">
        <v>9</v>
      </c>
      <c r="G24" s="2">
        <v>42</v>
      </c>
      <c r="H24" s="4">
        <v>0</v>
      </c>
    </row>
    <row r="25" spans="2:8" customFormat="1" ht="18.75" x14ac:dyDescent="0.3">
      <c r="B25" s="5">
        <v>7374</v>
      </c>
      <c r="C25" s="6">
        <v>1</v>
      </c>
      <c r="D25" s="7" t="s">
        <v>11</v>
      </c>
      <c r="E25" s="6" t="s">
        <v>10</v>
      </c>
      <c r="F25" s="6" t="s">
        <v>9</v>
      </c>
      <c r="G25" s="6">
        <v>12</v>
      </c>
      <c r="H25" s="8">
        <v>8</v>
      </c>
    </row>
    <row r="26" spans="2:8" ht="18.75" x14ac:dyDescent="0.25">
      <c r="B26" s="25">
        <v>7374</v>
      </c>
      <c r="C26" s="26">
        <v>1</v>
      </c>
      <c r="D26" s="32" t="s">
        <v>17</v>
      </c>
      <c r="E26" s="26" t="s">
        <v>19</v>
      </c>
      <c r="F26" s="26" t="s">
        <v>9</v>
      </c>
      <c r="G26" s="26">
        <v>24</v>
      </c>
      <c r="H26" s="27">
        <v>6</v>
      </c>
    </row>
    <row r="27" spans="2:8" customFormat="1" ht="18.75" x14ac:dyDescent="0.3">
      <c r="B27" s="5">
        <v>7374</v>
      </c>
      <c r="C27" s="6">
        <v>9</v>
      </c>
      <c r="D27" s="7" t="s">
        <v>16</v>
      </c>
      <c r="E27" s="6" t="s">
        <v>8</v>
      </c>
      <c r="F27" s="6" t="s">
        <v>9</v>
      </c>
      <c r="G27" s="6">
        <v>66</v>
      </c>
      <c r="H27" s="8">
        <v>0</v>
      </c>
    </row>
    <row r="28" spans="2:8" customFormat="1" ht="18.75" x14ac:dyDescent="0.3">
      <c r="B28" s="5">
        <v>7374</v>
      </c>
      <c r="C28" s="6">
        <v>1</v>
      </c>
      <c r="D28" s="7" t="s">
        <v>15</v>
      </c>
      <c r="E28" s="6" t="s">
        <v>10</v>
      </c>
      <c r="F28" s="6" t="s">
        <v>9</v>
      </c>
      <c r="G28" s="6">
        <v>20</v>
      </c>
      <c r="H28" s="8">
        <v>12</v>
      </c>
    </row>
    <row r="29" spans="2:8" customFormat="1" ht="18.75" x14ac:dyDescent="0.3">
      <c r="B29" s="5">
        <v>7374</v>
      </c>
      <c r="C29" s="6">
        <v>10</v>
      </c>
      <c r="D29" s="7" t="s">
        <v>15</v>
      </c>
      <c r="E29" s="6" t="s">
        <v>8</v>
      </c>
      <c r="F29" s="6" t="s">
        <v>9</v>
      </c>
      <c r="G29" s="6">
        <v>20</v>
      </c>
      <c r="H29" s="8">
        <v>12</v>
      </c>
    </row>
    <row r="30" spans="2:8" customFormat="1" ht="18.75" x14ac:dyDescent="0.3">
      <c r="B30" s="1">
        <v>7273</v>
      </c>
      <c r="C30" s="2">
        <v>1</v>
      </c>
      <c r="D30" s="3" t="s">
        <v>7</v>
      </c>
      <c r="E30" s="2" t="s">
        <v>19</v>
      </c>
      <c r="F30" s="2" t="s">
        <v>12</v>
      </c>
      <c r="G30" s="2">
        <v>12</v>
      </c>
      <c r="H30" s="4">
        <v>29</v>
      </c>
    </row>
    <row r="31" spans="2:8" customFormat="1" ht="18.75" x14ac:dyDescent="0.3">
      <c r="B31" s="1">
        <v>7273</v>
      </c>
      <c r="C31" s="2">
        <v>2</v>
      </c>
      <c r="D31" s="3" t="s">
        <v>11</v>
      </c>
      <c r="E31" s="2" t="s">
        <v>8</v>
      </c>
      <c r="F31" s="2" t="s">
        <v>9</v>
      </c>
      <c r="G31" s="2">
        <v>24</v>
      </c>
      <c r="H31" s="4">
        <v>10</v>
      </c>
    </row>
    <row r="32" spans="2:8" ht="18.75" x14ac:dyDescent="0.25">
      <c r="B32" s="24">
        <v>7273</v>
      </c>
      <c r="C32" s="14">
        <v>2</v>
      </c>
      <c r="D32" s="28" t="s">
        <v>17</v>
      </c>
      <c r="E32" s="14" t="s">
        <v>8</v>
      </c>
      <c r="F32" s="14" t="s">
        <v>9</v>
      </c>
      <c r="G32" s="14">
        <v>70</v>
      </c>
      <c r="H32" s="15">
        <v>0</v>
      </c>
    </row>
    <row r="33" spans="2:8" customFormat="1" ht="18.75" x14ac:dyDescent="0.3">
      <c r="B33" s="1">
        <v>7273</v>
      </c>
      <c r="C33" s="2">
        <v>8</v>
      </c>
      <c r="D33" s="3" t="s">
        <v>16</v>
      </c>
      <c r="E33" s="2" t="s">
        <v>8</v>
      </c>
      <c r="F33" s="2" t="s">
        <v>9</v>
      </c>
      <c r="G33" s="2">
        <v>54</v>
      </c>
      <c r="H33" s="4">
        <v>12</v>
      </c>
    </row>
    <row r="34" spans="2:8" customFormat="1" ht="18.75" x14ac:dyDescent="0.3">
      <c r="B34" s="5">
        <v>7172</v>
      </c>
      <c r="C34" s="6">
        <v>3</v>
      </c>
      <c r="D34" s="7" t="s">
        <v>7</v>
      </c>
      <c r="E34" s="6" t="s">
        <v>8</v>
      </c>
      <c r="F34" s="6" t="s">
        <v>9</v>
      </c>
      <c r="G34" s="6">
        <v>50</v>
      </c>
      <c r="H34" s="8">
        <v>0</v>
      </c>
    </row>
    <row r="35" spans="2:8" customFormat="1" ht="18.75" x14ac:dyDescent="0.3">
      <c r="B35" s="5">
        <v>7172</v>
      </c>
      <c r="C35" s="6">
        <v>1</v>
      </c>
      <c r="D35" s="7" t="s">
        <v>11</v>
      </c>
      <c r="E35" s="6" t="s">
        <v>10</v>
      </c>
      <c r="F35" s="6" t="s">
        <v>9</v>
      </c>
      <c r="G35" s="6">
        <v>19</v>
      </c>
      <c r="H35" s="8">
        <v>6</v>
      </c>
    </row>
    <row r="36" spans="2:8" ht="18.75" x14ac:dyDescent="0.25">
      <c r="B36" s="25">
        <v>7172</v>
      </c>
      <c r="C36" s="26">
        <v>1</v>
      </c>
      <c r="D36" s="32" t="s">
        <v>17</v>
      </c>
      <c r="E36" s="26" t="s">
        <v>10</v>
      </c>
      <c r="F36" s="26" t="s">
        <v>9</v>
      </c>
      <c r="G36" s="26">
        <v>21</v>
      </c>
      <c r="H36" s="27">
        <v>4</v>
      </c>
    </row>
    <row r="37" spans="2:8" customFormat="1" ht="18.75" x14ac:dyDescent="0.3">
      <c r="B37" s="5">
        <v>7172</v>
      </c>
      <c r="C37" s="6">
        <v>1</v>
      </c>
      <c r="D37" s="7" t="s">
        <v>16</v>
      </c>
      <c r="E37" s="6" t="s">
        <v>10</v>
      </c>
      <c r="F37" s="6" t="s">
        <v>12</v>
      </c>
      <c r="G37" s="6">
        <v>0</v>
      </c>
      <c r="H37" s="8">
        <v>12</v>
      </c>
    </row>
    <row r="38" spans="2:8" customFormat="1" ht="18.75" x14ac:dyDescent="0.3">
      <c r="B38" s="5">
        <v>7172</v>
      </c>
      <c r="C38" s="6">
        <v>9</v>
      </c>
      <c r="D38" s="7" t="s">
        <v>16</v>
      </c>
      <c r="E38" s="6" t="s">
        <v>10</v>
      </c>
      <c r="F38" s="6" t="s">
        <v>9</v>
      </c>
      <c r="G38" s="6">
        <v>20</v>
      </c>
      <c r="H38" s="8">
        <v>3</v>
      </c>
    </row>
    <row r="39" spans="2:8" customFormat="1" ht="18.75" x14ac:dyDescent="0.3">
      <c r="B39" s="5">
        <v>7172</v>
      </c>
      <c r="C39" s="6">
        <v>5</v>
      </c>
      <c r="D39" s="7" t="s">
        <v>15</v>
      </c>
      <c r="E39" s="6" t="s">
        <v>10</v>
      </c>
      <c r="F39" s="6" t="s">
        <v>9</v>
      </c>
      <c r="G39" s="6">
        <v>20</v>
      </c>
      <c r="H39" s="8">
        <v>4</v>
      </c>
    </row>
    <row r="40" spans="2:8" customFormat="1" ht="18.75" x14ac:dyDescent="0.3">
      <c r="B40" s="1">
        <v>7071</v>
      </c>
      <c r="C40" s="2">
        <v>2</v>
      </c>
      <c r="D40" s="3" t="s">
        <v>7</v>
      </c>
      <c r="E40" s="2" t="s">
        <v>10</v>
      </c>
      <c r="F40" s="2" t="s">
        <v>9</v>
      </c>
      <c r="G40" s="2">
        <v>32</v>
      </c>
      <c r="H40" s="4">
        <v>0</v>
      </c>
    </row>
    <row r="41" spans="2:8" customFormat="1" ht="18.75" x14ac:dyDescent="0.3">
      <c r="B41" s="1">
        <v>7071</v>
      </c>
      <c r="C41" s="2">
        <v>1</v>
      </c>
      <c r="D41" s="3" t="s">
        <v>18</v>
      </c>
      <c r="E41" s="2" t="s">
        <v>10</v>
      </c>
      <c r="F41" s="2" t="s">
        <v>9</v>
      </c>
      <c r="G41" s="2">
        <v>24</v>
      </c>
      <c r="H41" s="4">
        <v>0</v>
      </c>
    </row>
    <row r="42" spans="2:8" customFormat="1" ht="18.75" x14ac:dyDescent="0.3">
      <c r="B42" s="1">
        <v>7071</v>
      </c>
      <c r="C42" s="2">
        <v>1</v>
      </c>
      <c r="D42" s="3" t="s">
        <v>11</v>
      </c>
      <c r="E42" s="2" t="s">
        <v>8</v>
      </c>
      <c r="F42" s="2" t="s">
        <v>9</v>
      </c>
      <c r="G42" s="2">
        <v>14</v>
      </c>
      <c r="H42" s="4">
        <v>9</v>
      </c>
    </row>
    <row r="43" spans="2:8" customFormat="1" ht="18.75" x14ac:dyDescent="0.3">
      <c r="B43" s="1">
        <v>7071</v>
      </c>
      <c r="C43" s="2">
        <v>1</v>
      </c>
      <c r="D43" s="3" t="s">
        <v>15</v>
      </c>
      <c r="E43" s="2" t="s">
        <v>19</v>
      </c>
      <c r="F43" s="2" t="s">
        <v>9</v>
      </c>
      <c r="G43" s="2">
        <v>13</v>
      </c>
      <c r="H43" s="4">
        <v>9</v>
      </c>
    </row>
    <row r="44" spans="2:8" customFormat="1" ht="18.75" x14ac:dyDescent="0.3">
      <c r="B44" s="5">
        <v>6970</v>
      </c>
      <c r="C44" s="6">
        <v>2</v>
      </c>
      <c r="D44" s="7" t="s">
        <v>7</v>
      </c>
      <c r="E44" s="6" t="s">
        <v>8</v>
      </c>
      <c r="F44" s="6" t="s">
        <v>9</v>
      </c>
      <c r="G44" s="6">
        <v>17</v>
      </c>
      <c r="H44" s="8">
        <v>8</v>
      </c>
    </row>
    <row r="45" spans="2:8" customFormat="1" ht="18.75" x14ac:dyDescent="0.3">
      <c r="B45" s="5">
        <v>6970</v>
      </c>
      <c r="C45" s="6">
        <v>1</v>
      </c>
      <c r="D45" s="7" t="s">
        <v>11</v>
      </c>
      <c r="E45" s="6" t="s">
        <v>10</v>
      </c>
      <c r="F45" s="6" t="s">
        <v>9</v>
      </c>
      <c r="G45" s="6">
        <v>22</v>
      </c>
      <c r="H45" s="8">
        <v>0</v>
      </c>
    </row>
    <row r="46" spans="2:8" customFormat="1" ht="18.75" x14ac:dyDescent="0.3">
      <c r="B46" s="5">
        <v>6970</v>
      </c>
      <c r="C46" s="6">
        <v>1</v>
      </c>
      <c r="D46" s="7" t="s">
        <v>15</v>
      </c>
      <c r="E46" s="6" t="s">
        <v>10</v>
      </c>
      <c r="F46" s="6" t="s">
        <v>9</v>
      </c>
      <c r="G46" s="6">
        <v>38</v>
      </c>
      <c r="H46" s="8">
        <v>6</v>
      </c>
    </row>
    <row r="47" spans="2:8" customFormat="1" ht="18.75" x14ac:dyDescent="0.3">
      <c r="B47" s="1">
        <v>6869</v>
      </c>
      <c r="C47" s="2">
        <v>2</v>
      </c>
      <c r="D47" s="3" t="s">
        <v>7</v>
      </c>
      <c r="E47" s="2" t="s">
        <v>10</v>
      </c>
      <c r="F47" s="2" t="s">
        <v>12</v>
      </c>
      <c r="G47" s="2">
        <v>13</v>
      </c>
      <c r="H47" s="4">
        <v>33</v>
      </c>
    </row>
    <row r="48" spans="2:8" customFormat="1" ht="18.75" x14ac:dyDescent="0.3">
      <c r="B48" s="1">
        <v>6869</v>
      </c>
      <c r="C48" s="2">
        <v>1</v>
      </c>
      <c r="D48" s="3" t="s">
        <v>18</v>
      </c>
      <c r="E48" s="2" t="s">
        <v>10</v>
      </c>
      <c r="F48" s="2" t="s">
        <v>12</v>
      </c>
      <c r="G48" s="2">
        <v>3</v>
      </c>
      <c r="H48" s="4">
        <v>9</v>
      </c>
    </row>
    <row r="49" spans="2:8" customFormat="1" ht="18.75" x14ac:dyDescent="0.3">
      <c r="B49" s="5">
        <v>6768</v>
      </c>
      <c r="C49" s="6">
        <v>3</v>
      </c>
      <c r="D49" s="7" t="s">
        <v>7</v>
      </c>
      <c r="E49" s="6" t="s">
        <v>8</v>
      </c>
      <c r="F49" s="6" t="s">
        <v>9</v>
      </c>
      <c r="G49" s="6">
        <v>24</v>
      </c>
      <c r="H49" s="8">
        <v>6</v>
      </c>
    </row>
    <row r="50" spans="2:8" customFormat="1" ht="18.75" x14ac:dyDescent="0.3">
      <c r="B50" s="5">
        <v>6768</v>
      </c>
      <c r="C50" s="6">
        <v>3</v>
      </c>
      <c r="D50" s="7" t="s">
        <v>18</v>
      </c>
      <c r="E50" s="6" t="s">
        <v>8</v>
      </c>
      <c r="F50" s="6" t="s">
        <v>9</v>
      </c>
      <c r="G50" s="6">
        <v>32</v>
      </c>
      <c r="H50" s="8">
        <v>0</v>
      </c>
    </row>
    <row r="51" spans="2:8" customFormat="1" ht="18.75" x14ac:dyDescent="0.3">
      <c r="B51" s="5">
        <v>6768</v>
      </c>
      <c r="C51" s="6">
        <v>8</v>
      </c>
      <c r="D51" s="7" t="s">
        <v>11</v>
      </c>
      <c r="E51" s="6" t="s">
        <v>8</v>
      </c>
      <c r="F51" s="6" t="s">
        <v>9</v>
      </c>
      <c r="G51" s="6">
        <v>18</v>
      </c>
      <c r="H51" s="8">
        <v>0</v>
      </c>
    </row>
    <row r="52" spans="2:8" customFormat="1" ht="18.75" x14ac:dyDescent="0.3">
      <c r="B52" s="5">
        <v>6768</v>
      </c>
      <c r="C52" s="6">
        <v>6</v>
      </c>
      <c r="D52" s="7" t="s">
        <v>15</v>
      </c>
      <c r="E52" s="6" t="s">
        <v>8</v>
      </c>
      <c r="F52" s="6" t="s">
        <v>9</v>
      </c>
      <c r="G52" s="6">
        <v>22</v>
      </c>
      <c r="H52" s="8">
        <v>0</v>
      </c>
    </row>
    <row r="53" spans="2:8" customFormat="1" ht="18.75" x14ac:dyDescent="0.3">
      <c r="B53" s="1">
        <v>6667</v>
      </c>
      <c r="C53" s="2">
        <v>6</v>
      </c>
      <c r="D53" s="3" t="s">
        <v>7</v>
      </c>
      <c r="E53" s="2" t="s">
        <v>10</v>
      </c>
      <c r="F53" s="2" t="s">
        <v>9</v>
      </c>
      <c r="G53" s="2">
        <v>22</v>
      </c>
      <c r="H53" s="4">
        <v>8</v>
      </c>
    </row>
    <row r="54" spans="2:8" customFormat="1" ht="18.75" x14ac:dyDescent="0.3">
      <c r="B54" s="1">
        <v>6667</v>
      </c>
      <c r="C54" s="2">
        <v>6</v>
      </c>
      <c r="D54" s="3" t="s">
        <v>18</v>
      </c>
      <c r="E54" s="2" t="s">
        <v>19</v>
      </c>
      <c r="F54" s="2" t="s">
        <v>9</v>
      </c>
      <c r="G54" s="2">
        <v>24</v>
      </c>
      <c r="H54" s="4">
        <v>0</v>
      </c>
    </row>
    <row r="55" spans="2:8" customFormat="1" ht="18.75" x14ac:dyDescent="0.3">
      <c r="B55" s="1">
        <v>6667</v>
      </c>
      <c r="C55" s="2">
        <v>6</v>
      </c>
      <c r="D55" s="3" t="s">
        <v>11</v>
      </c>
      <c r="E55" s="2" t="s">
        <v>10</v>
      </c>
      <c r="F55" s="2" t="s">
        <v>12</v>
      </c>
      <c r="G55" s="2">
        <v>5</v>
      </c>
      <c r="H55" s="4">
        <v>9</v>
      </c>
    </row>
    <row r="56" spans="2:8" customFormat="1" ht="18.75" x14ac:dyDescent="0.3">
      <c r="B56" s="1">
        <v>6667</v>
      </c>
      <c r="C56" s="2">
        <v>7</v>
      </c>
      <c r="D56" s="3" t="s">
        <v>15</v>
      </c>
      <c r="E56" s="2" t="s">
        <v>10</v>
      </c>
      <c r="F56" s="2" t="s">
        <v>9</v>
      </c>
      <c r="G56" s="2">
        <v>41</v>
      </c>
      <c r="H56" s="4">
        <v>3</v>
      </c>
    </row>
    <row r="57" spans="2:8" customFormat="1" ht="18.75" x14ac:dyDescent="0.3">
      <c r="B57" s="5">
        <v>6566</v>
      </c>
      <c r="C57" s="6">
        <v>6</v>
      </c>
      <c r="D57" s="7" t="s">
        <v>7</v>
      </c>
      <c r="E57" s="6" t="s">
        <v>10</v>
      </c>
      <c r="F57" s="6" t="s">
        <v>9</v>
      </c>
      <c r="G57" s="6">
        <v>17</v>
      </c>
      <c r="H57" s="8">
        <v>11</v>
      </c>
    </row>
    <row r="58" spans="2:8" customFormat="1" ht="18.75" x14ac:dyDescent="0.3">
      <c r="B58" s="5">
        <v>6566</v>
      </c>
      <c r="C58" s="6">
        <v>5</v>
      </c>
      <c r="D58" s="7" t="s">
        <v>18</v>
      </c>
      <c r="E58" s="6" t="s">
        <v>10</v>
      </c>
      <c r="F58" s="6" t="s">
        <v>9</v>
      </c>
      <c r="G58" s="6">
        <v>21</v>
      </c>
      <c r="H58" s="8">
        <v>0</v>
      </c>
    </row>
    <row r="59" spans="2:8" customFormat="1" ht="18.75" x14ac:dyDescent="0.3">
      <c r="B59" s="5">
        <v>6566</v>
      </c>
      <c r="C59" s="6">
        <v>4</v>
      </c>
      <c r="D59" s="7" t="s">
        <v>11</v>
      </c>
      <c r="E59" s="6" t="s">
        <v>8</v>
      </c>
      <c r="F59" s="6" t="s">
        <v>9</v>
      </c>
      <c r="G59" s="6">
        <v>23</v>
      </c>
      <c r="H59" s="8">
        <v>0</v>
      </c>
    </row>
    <row r="60" spans="2:8" customFormat="1" ht="18.75" x14ac:dyDescent="0.3">
      <c r="B60" s="5">
        <v>6566</v>
      </c>
      <c r="C60" s="6">
        <v>3</v>
      </c>
      <c r="D60" s="7" t="s">
        <v>15</v>
      </c>
      <c r="E60" s="6" t="s">
        <v>8</v>
      </c>
      <c r="F60" s="6" t="s">
        <v>9</v>
      </c>
      <c r="G60" s="6">
        <v>11</v>
      </c>
      <c r="H60" s="8">
        <v>0</v>
      </c>
    </row>
    <row r="61" spans="2:8" customFormat="1" ht="18.75" x14ac:dyDescent="0.3">
      <c r="B61" s="1">
        <v>6465</v>
      </c>
      <c r="C61" s="2">
        <v>3</v>
      </c>
      <c r="D61" s="3" t="s">
        <v>7</v>
      </c>
      <c r="E61" s="2" t="s">
        <v>8</v>
      </c>
      <c r="F61" s="2" t="s">
        <v>12</v>
      </c>
      <c r="G61" s="2">
        <v>21</v>
      </c>
      <c r="H61" s="4">
        <v>24</v>
      </c>
    </row>
    <row r="62" spans="2:8" customFormat="1" ht="18.75" x14ac:dyDescent="0.3">
      <c r="B62" s="1">
        <v>6465</v>
      </c>
      <c r="C62" s="2">
        <v>2</v>
      </c>
      <c r="D62" s="3" t="s">
        <v>13</v>
      </c>
      <c r="E62" s="2" t="s">
        <v>10</v>
      </c>
      <c r="F62" s="2" t="s">
        <v>14</v>
      </c>
      <c r="G62" s="2">
        <v>6</v>
      </c>
      <c r="H62" s="4">
        <v>6</v>
      </c>
    </row>
    <row r="63" spans="2:8" customFormat="1" ht="18.75" x14ac:dyDescent="0.3">
      <c r="B63" s="1">
        <v>6465</v>
      </c>
      <c r="C63" s="2">
        <v>1</v>
      </c>
      <c r="D63" s="3" t="s">
        <v>11</v>
      </c>
      <c r="E63" s="2" t="s">
        <v>10</v>
      </c>
      <c r="F63" s="2" t="s">
        <v>9</v>
      </c>
      <c r="G63" s="2">
        <v>11</v>
      </c>
      <c r="H63" s="4">
        <v>9</v>
      </c>
    </row>
    <row r="64" spans="2:8" customFormat="1" ht="18.75" x14ac:dyDescent="0.3">
      <c r="B64" s="5">
        <v>6364</v>
      </c>
      <c r="C64" s="6">
        <v>3</v>
      </c>
      <c r="D64" s="7" t="s">
        <v>7</v>
      </c>
      <c r="E64" s="6" t="s">
        <v>10</v>
      </c>
      <c r="F64" s="6" t="s">
        <v>9</v>
      </c>
      <c r="G64" s="6">
        <v>6</v>
      </c>
      <c r="H64" s="8">
        <v>0</v>
      </c>
    </row>
    <row r="65" spans="2:8" customFormat="1" ht="18.75" x14ac:dyDescent="0.3">
      <c r="B65" s="5">
        <v>6364</v>
      </c>
      <c r="C65" s="6">
        <v>3</v>
      </c>
      <c r="D65" s="7" t="s">
        <v>18</v>
      </c>
      <c r="E65" s="6" t="s">
        <v>19</v>
      </c>
      <c r="F65" s="6" t="s">
        <v>12</v>
      </c>
      <c r="G65" s="6">
        <v>5</v>
      </c>
      <c r="H65" s="8">
        <v>8</v>
      </c>
    </row>
    <row r="66" spans="2:8" customFormat="1" ht="18.75" x14ac:dyDescent="0.3">
      <c r="B66" s="5">
        <v>6364</v>
      </c>
      <c r="C66" s="6">
        <v>3</v>
      </c>
      <c r="D66" s="7" t="s">
        <v>13</v>
      </c>
      <c r="E66" s="6" t="s">
        <v>8</v>
      </c>
      <c r="F66" s="6" t="s">
        <v>14</v>
      </c>
      <c r="G66" s="6">
        <v>9</v>
      </c>
      <c r="H66" s="8">
        <v>9</v>
      </c>
    </row>
    <row r="67" spans="2:8" customFormat="1" ht="18.75" x14ac:dyDescent="0.3">
      <c r="B67" s="5">
        <v>6364</v>
      </c>
      <c r="C67" s="6">
        <v>1</v>
      </c>
      <c r="D67" s="7" t="s">
        <v>11</v>
      </c>
      <c r="E67" s="6" t="s">
        <v>8</v>
      </c>
      <c r="F67" s="6" t="s">
        <v>9</v>
      </c>
      <c r="G67" s="6">
        <v>63</v>
      </c>
      <c r="H67" s="8">
        <v>0</v>
      </c>
    </row>
    <row r="68" spans="2:8" customFormat="1" ht="18.75" x14ac:dyDescent="0.3">
      <c r="B68" s="5">
        <v>6364</v>
      </c>
      <c r="C68" s="6">
        <v>1</v>
      </c>
      <c r="D68" s="7" t="s">
        <v>15</v>
      </c>
      <c r="E68" s="6" t="s">
        <v>8</v>
      </c>
      <c r="F68" s="6" t="s">
        <v>14</v>
      </c>
      <c r="G68" s="6">
        <v>11</v>
      </c>
      <c r="H68" s="8">
        <v>11</v>
      </c>
    </row>
    <row r="69" spans="2:8" customFormat="1" ht="18.75" x14ac:dyDescent="0.3">
      <c r="B69" s="1">
        <v>6263</v>
      </c>
      <c r="C69" s="2">
        <v>5</v>
      </c>
      <c r="D69" s="3" t="s">
        <v>7</v>
      </c>
      <c r="E69" s="2" t="s">
        <v>8</v>
      </c>
      <c r="F69" s="2" t="s">
        <v>9</v>
      </c>
      <c r="G69" s="2">
        <v>25</v>
      </c>
      <c r="H69" s="4">
        <v>5</v>
      </c>
    </row>
    <row r="70" spans="2:8" customFormat="1" ht="18.75" x14ac:dyDescent="0.3">
      <c r="B70" s="1">
        <v>6263</v>
      </c>
      <c r="C70" s="2">
        <v>7</v>
      </c>
      <c r="D70" s="3" t="s">
        <v>18</v>
      </c>
      <c r="E70" s="2" t="s">
        <v>8</v>
      </c>
      <c r="F70" s="2" t="s">
        <v>9</v>
      </c>
      <c r="G70" s="2">
        <v>11</v>
      </c>
      <c r="H70" s="4">
        <v>6</v>
      </c>
    </row>
    <row r="71" spans="2:8" customFormat="1" ht="18.75" x14ac:dyDescent="0.3">
      <c r="B71" s="1">
        <v>6263</v>
      </c>
      <c r="C71" s="2">
        <v>1</v>
      </c>
      <c r="D71" s="3" t="s">
        <v>13</v>
      </c>
      <c r="E71" s="2" t="s">
        <v>19</v>
      </c>
      <c r="F71" s="2" t="s">
        <v>12</v>
      </c>
      <c r="G71" s="2">
        <v>3</v>
      </c>
      <c r="H71" s="4">
        <v>11</v>
      </c>
    </row>
    <row r="72" spans="2:8" customFormat="1" ht="18.75" x14ac:dyDescent="0.3">
      <c r="B72" s="1">
        <v>6263</v>
      </c>
      <c r="C72" s="2">
        <v>1</v>
      </c>
      <c r="D72" s="3" t="s">
        <v>11</v>
      </c>
      <c r="E72" s="2" t="s">
        <v>10</v>
      </c>
      <c r="F72" s="2" t="s">
        <v>9</v>
      </c>
      <c r="G72" s="2">
        <v>16</v>
      </c>
      <c r="H72" s="4">
        <v>11</v>
      </c>
    </row>
    <row r="73" spans="2:8" customFormat="1" ht="18.75" x14ac:dyDescent="0.3">
      <c r="B73" s="1">
        <v>6263</v>
      </c>
      <c r="C73" s="2">
        <v>1</v>
      </c>
      <c r="D73" s="3" t="s">
        <v>15</v>
      </c>
      <c r="E73" s="2" t="s">
        <v>10</v>
      </c>
      <c r="F73" s="2" t="s">
        <v>9</v>
      </c>
      <c r="G73" s="2">
        <v>33</v>
      </c>
      <c r="H73" s="4">
        <v>0</v>
      </c>
    </row>
    <row r="74" spans="2:8" customFormat="1" ht="18.75" x14ac:dyDescent="0.3">
      <c r="B74" s="5">
        <v>6162</v>
      </c>
      <c r="C74" s="6">
        <v>1</v>
      </c>
      <c r="D74" s="7" t="s">
        <v>7</v>
      </c>
      <c r="E74" s="6" t="s">
        <v>19</v>
      </c>
      <c r="F74" s="6" t="s">
        <v>9</v>
      </c>
      <c r="G74" s="6">
        <v>22</v>
      </c>
      <c r="H74" s="8">
        <v>0</v>
      </c>
    </row>
    <row r="75" spans="2:8" customFormat="1" ht="18.75" x14ac:dyDescent="0.3">
      <c r="B75" s="5">
        <v>6162</v>
      </c>
      <c r="C75" s="6">
        <v>4</v>
      </c>
      <c r="D75" s="7" t="s">
        <v>18</v>
      </c>
      <c r="E75" s="6" t="s">
        <v>10</v>
      </c>
      <c r="F75" s="6" t="s">
        <v>12</v>
      </c>
      <c r="G75" s="6">
        <v>9</v>
      </c>
      <c r="H75" s="8">
        <v>15</v>
      </c>
    </row>
    <row r="76" spans="2:8" customFormat="1" ht="18.75" x14ac:dyDescent="0.3">
      <c r="B76" s="5">
        <v>6162</v>
      </c>
      <c r="C76" s="6">
        <v>2</v>
      </c>
      <c r="D76" s="7" t="s">
        <v>13</v>
      </c>
      <c r="E76" s="6" t="s">
        <v>8</v>
      </c>
      <c r="F76" s="6" t="s">
        <v>12</v>
      </c>
      <c r="G76" s="6">
        <v>0</v>
      </c>
      <c r="H76" s="8">
        <v>22</v>
      </c>
    </row>
    <row r="77" spans="2:8" customFormat="1" ht="18.75" x14ac:dyDescent="0.3">
      <c r="B77" s="5">
        <v>6162</v>
      </c>
      <c r="C77" s="6">
        <v>2</v>
      </c>
      <c r="D77" s="7" t="s">
        <v>11</v>
      </c>
      <c r="E77" s="6" t="s">
        <v>8</v>
      </c>
      <c r="F77" s="6" t="s">
        <v>9</v>
      </c>
      <c r="G77" s="6">
        <v>8</v>
      </c>
      <c r="H77" s="8">
        <v>3</v>
      </c>
    </row>
    <row r="78" spans="2:8" customFormat="1" ht="18.75" x14ac:dyDescent="0.3">
      <c r="B78" s="5">
        <v>6162</v>
      </c>
      <c r="C78" s="6">
        <v>1</v>
      </c>
      <c r="D78" s="7" t="s">
        <v>15</v>
      </c>
      <c r="E78" s="6" t="s">
        <v>8</v>
      </c>
      <c r="F78" s="6" t="s">
        <v>12</v>
      </c>
      <c r="G78" s="6">
        <v>8</v>
      </c>
      <c r="H78" s="8">
        <v>20</v>
      </c>
    </row>
    <row r="79" spans="2:8" customFormat="1" ht="18.75" x14ac:dyDescent="0.3">
      <c r="B79" s="1">
        <v>6061</v>
      </c>
      <c r="C79" s="2">
        <v>5</v>
      </c>
      <c r="D79" s="3" t="s">
        <v>7</v>
      </c>
      <c r="E79" s="2" t="s">
        <v>19</v>
      </c>
      <c r="F79" s="2" t="s">
        <v>12</v>
      </c>
      <c r="G79" s="2">
        <v>6</v>
      </c>
      <c r="H79" s="4">
        <v>11</v>
      </c>
    </row>
    <row r="80" spans="2:8" customFormat="1" ht="18.75" x14ac:dyDescent="0.3">
      <c r="B80" s="1">
        <v>6061</v>
      </c>
      <c r="C80" s="2">
        <v>8</v>
      </c>
      <c r="D80" s="3" t="s">
        <v>18</v>
      </c>
      <c r="E80" s="2" t="s">
        <v>19</v>
      </c>
      <c r="F80" s="2" t="s">
        <v>9</v>
      </c>
      <c r="G80" s="2">
        <v>12</v>
      </c>
      <c r="H80" s="4">
        <v>0</v>
      </c>
    </row>
    <row r="81" spans="2:8" customFormat="1" ht="18.75" x14ac:dyDescent="0.3">
      <c r="B81" s="1">
        <v>6061</v>
      </c>
      <c r="C81" s="2">
        <v>2</v>
      </c>
      <c r="D81" s="3" t="s">
        <v>11</v>
      </c>
      <c r="E81" s="2" t="s">
        <v>10</v>
      </c>
      <c r="F81" s="2" t="s">
        <v>12</v>
      </c>
      <c r="G81" s="2">
        <v>3</v>
      </c>
      <c r="H81" s="4">
        <v>11</v>
      </c>
    </row>
    <row r="82" spans="2:8" customFormat="1" ht="18.75" x14ac:dyDescent="0.3">
      <c r="B82" s="1">
        <v>6061</v>
      </c>
      <c r="C82" s="2">
        <v>1</v>
      </c>
      <c r="D82" s="3" t="s">
        <v>15</v>
      </c>
      <c r="E82" s="2" t="s">
        <v>10</v>
      </c>
      <c r="F82" s="2" t="s">
        <v>12</v>
      </c>
      <c r="G82" s="2">
        <v>0</v>
      </c>
      <c r="H82" s="4">
        <v>23</v>
      </c>
    </row>
    <row r="83" spans="2:8" customFormat="1" ht="18.75" x14ac:dyDescent="0.3">
      <c r="B83" s="5">
        <v>5960</v>
      </c>
      <c r="C83" s="6">
        <v>2</v>
      </c>
      <c r="D83" s="7" t="s">
        <v>7</v>
      </c>
      <c r="E83" s="6" t="s">
        <v>19</v>
      </c>
      <c r="F83" s="6" t="s">
        <v>12</v>
      </c>
      <c r="G83" s="6">
        <v>0</v>
      </c>
      <c r="H83" s="8">
        <v>8</v>
      </c>
    </row>
    <row r="84" spans="2:8" customFormat="1" ht="18.75" x14ac:dyDescent="0.3">
      <c r="B84" s="5">
        <v>5960</v>
      </c>
      <c r="C84" s="6">
        <v>3</v>
      </c>
      <c r="D84" s="7" t="s">
        <v>18</v>
      </c>
      <c r="E84" s="6" t="s">
        <v>10</v>
      </c>
      <c r="F84" s="6" t="s">
        <v>12</v>
      </c>
      <c r="G84" s="6">
        <v>6</v>
      </c>
      <c r="H84" s="8">
        <v>12</v>
      </c>
    </row>
    <row r="85" spans="2:8" customFormat="1" ht="18.75" x14ac:dyDescent="0.3">
      <c r="B85" s="5">
        <v>5960</v>
      </c>
      <c r="C85" s="6">
        <v>4</v>
      </c>
      <c r="D85" s="7" t="s">
        <v>11</v>
      </c>
      <c r="E85" s="6" t="s">
        <v>8</v>
      </c>
      <c r="F85" s="6" t="s">
        <v>9</v>
      </c>
      <c r="G85" s="6">
        <v>15</v>
      </c>
      <c r="H85" s="8">
        <v>3</v>
      </c>
    </row>
    <row r="86" spans="2:8" customFormat="1" ht="18.75" x14ac:dyDescent="0.3">
      <c r="B86" s="1">
        <v>5758</v>
      </c>
      <c r="C86" s="2">
        <v>12</v>
      </c>
      <c r="D86" s="3" t="s">
        <v>7</v>
      </c>
      <c r="E86" s="2" t="s">
        <v>10</v>
      </c>
      <c r="F86" s="2" t="s">
        <v>14</v>
      </c>
      <c r="G86" s="2">
        <v>3</v>
      </c>
      <c r="H86" s="4">
        <v>3</v>
      </c>
    </row>
    <row r="87" spans="2:8" customFormat="1" ht="18.75" x14ac:dyDescent="0.3">
      <c r="B87" s="1">
        <v>5758</v>
      </c>
      <c r="C87" s="2">
        <v>11</v>
      </c>
      <c r="D87" s="3" t="s">
        <v>18</v>
      </c>
      <c r="E87" s="2" t="s">
        <v>10</v>
      </c>
      <c r="F87" s="2" t="s">
        <v>12</v>
      </c>
      <c r="G87" s="2">
        <v>11</v>
      </c>
      <c r="H87" s="4">
        <v>12</v>
      </c>
    </row>
    <row r="88" spans="2:8" customFormat="1" ht="18.75" x14ac:dyDescent="0.3">
      <c r="B88" s="1">
        <v>5758</v>
      </c>
      <c r="C88" s="2">
        <v>8</v>
      </c>
      <c r="D88" s="3" t="s">
        <v>11</v>
      </c>
      <c r="E88" s="2" t="s">
        <v>8</v>
      </c>
      <c r="F88" s="2" t="s">
        <v>9</v>
      </c>
      <c r="G88" s="2">
        <v>11</v>
      </c>
      <c r="H88" s="4">
        <v>0</v>
      </c>
    </row>
    <row r="89" spans="2:8" customFormat="1" ht="18.75" x14ac:dyDescent="0.3">
      <c r="B89" s="1">
        <v>5758</v>
      </c>
      <c r="C89" s="2">
        <v>9</v>
      </c>
      <c r="D89" s="3" t="s">
        <v>15</v>
      </c>
      <c r="E89" s="2" t="s">
        <v>8</v>
      </c>
      <c r="F89" s="2" t="s">
        <v>14</v>
      </c>
      <c r="G89" s="2">
        <v>0</v>
      </c>
      <c r="H89" s="4">
        <v>0</v>
      </c>
    </row>
    <row r="90" spans="2:8" customFormat="1" ht="18.75" x14ac:dyDescent="0.3">
      <c r="B90" s="5">
        <v>5657</v>
      </c>
      <c r="C90" s="6">
        <v>16</v>
      </c>
      <c r="D90" s="7" t="s">
        <v>7</v>
      </c>
      <c r="E90" s="6" t="s">
        <v>8</v>
      </c>
      <c r="F90" s="6" t="s">
        <v>9</v>
      </c>
      <c r="G90" s="6">
        <v>11</v>
      </c>
      <c r="H90" s="8">
        <v>3</v>
      </c>
    </row>
    <row r="91" spans="2:8" customFormat="1" ht="18.75" x14ac:dyDescent="0.3">
      <c r="B91" s="5">
        <v>5657</v>
      </c>
      <c r="C91" s="6">
        <v>12</v>
      </c>
      <c r="D91" s="7" t="s">
        <v>18</v>
      </c>
      <c r="E91" s="6" t="s">
        <v>19</v>
      </c>
      <c r="F91" s="6" t="s">
        <v>12</v>
      </c>
      <c r="G91" s="6">
        <v>3</v>
      </c>
      <c r="H91" s="8">
        <v>13</v>
      </c>
    </row>
    <row r="92" spans="2:8" customFormat="1" ht="18.75" x14ac:dyDescent="0.3">
      <c r="B92" s="5">
        <v>5657</v>
      </c>
      <c r="C92" s="6">
        <v>10</v>
      </c>
      <c r="D92" s="7" t="s">
        <v>11</v>
      </c>
      <c r="E92" s="6" t="s">
        <v>10</v>
      </c>
      <c r="F92" s="6" t="s">
        <v>12</v>
      </c>
      <c r="G92" s="6">
        <v>3</v>
      </c>
      <c r="H92" s="8">
        <v>6</v>
      </c>
    </row>
    <row r="93" spans="2:8" customFormat="1" ht="18.75" x14ac:dyDescent="0.3">
      <c r="B93" s="5">
        <v>5657</v>
      </c>
      <c r="C93" s="6">
        <v>11</v>
      </c>
      <c r="D93" s="7" t="s">
        <v>15</v>
      </c>
      <c r="E93" s="6" t="s">
        <v>10</v>
      </c>
      <c r="F93" s="6" t="s">
        <v>9</v>
      </c>
      <c r="G93" s="6">
        <v>33</v>
      </c>
      <c r="H93" s="8">
        <v>3</v>
      </c>
    </row>
    <row r="94" spans="2:8" customFormat="1" ht="18.75" x14ac:dyDescent="0.3">
      <c r="B94" s="1">
        <v>5455</v>
      </c>
      <c r="C94" s="2">
        <v>9</v>
      </c>
      <c r="D94" s="3" t="s">
        <v>11</v>
      </c>
      <c r="E94" s="2" t="s">
        <v>10</v>
      </c>
      <c r="F94" s="2" t="s">
        <v>12</v>
      </c>
      <c r="G94" s="2">
        <v>6</v>
      </c>
      <c r="H94" s="4">
        <v>14</v>
      </c>
    </row>
    <row r="95" spans="2:8" customFormat="1" ht="18.75" x14ac:dyDescent="0.3">
      <c r="B95" s="1">
        <v>5455</v>
      </c>
      <c r="C95" s="2">
        <v>11</v>
      </c>
      <c r="D95" s="3" t="s">
        <v>15</v>
      </c>
      <c r="E95" s="2" t="s">
        <v>19</v>
      </c>
      <c r="F95" s="2" t="s">
        <v>12</v>
      </c>
      <c r="G95" s="2">
        <v>3</v>
      </c>
      <c r="H95" s="4">
        <v>36</v>
      </c>
    </row>
    <row r="96" spans="2:8" customFormat="1" ht="18.75" x14ac:dyDescent="0.3">
      <c r="B96" s="5">
        <v>5253</v>
      </c>
      <c r="C96" s="6">
        <v>9</v>
      </c>
      <c r="D96" s="7" t="s">
        <v>16</v>
      </c>
      <c r="E96" s="6" t="s">
        <v>10</v>
      </c>
      <c r="F96" s="6" t="s">
        <v>12</v>
      </c>
      <c r="G96" s="6">
        <v>3</v>
      </c>
      <c r="H96" s="8">
        <v>20</v>
      </c>
    </row>
    <row r="97" spans="2:8" customFormat="1" ht="19.5" thickBot="1" x14ac:dyDescent="0.35">
      <c r="B97" s="9">
        <v>5253</v>
      </c>
      <c r="C97" s="10">
        <v>10</v>
      </c>
      <c r="D97" s="11" t="s">
        <v>15</v>
      </c>
      <c r="E97" s="10" t="s">
        <v>10</v>
      </c>
      <c r="F97" s="10" t="s">
        <v>9</v>
      </c>
      <c r="G97" s="10">
        <v>20</v>
      </c>
      <c r="H97" s="12">
        <v>0</v>
      </c>
    </row>
    <row r="98" spans="2:8" ht="15.75" thickTop="1" x14ac:dyDescent="0.25"/>
  </sheetData>
  <autoFilter ref="B14:I97" xr:uid="{BE21A8DA-30F6-48E7-BADB-1FA3552C5BA8}"/>
  <sortState xmlns:xlrd2="http://schemas.microsoft.com/office/spreadsheetml/2017/richdata2" ref="B15:H97">
    <sortCondition descending="1" ref="B15:B97"/>
    <sortCondition ref="D15:D97"/>
  </sortState>
  <mergeCells count="5">
    <mergeCell ref="E4:F4"/>
    <mergeCell ref="I4:J4"/>
    <mergeCell ref="B4:C12"/>
    <mergeCell ref="B2:J2"/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Colchester R.G.S.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SNUGGS</dc:creator>
  <cp:lastModifiedBy>Chris SNUGGS</cp:lastModifiedBy>
  <dcterms:created xsi:type="dcterms:W3CDTF">2019-06-11T03:19:46Z</dcterms:created>
  <dcterms:modified xsi:type="dcterms:W3CDTF">2019-06-11T04:06:59Z</dcterms:modified>
</cp:coreProperties>
</file>